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0" windowWidth="23730" windowHeight="12660" activeTab="0"/>
  </bookViews>
  <sheets>
    <sheet name="Лист1" sheetId="1" r:id="rId1"/>
    <sheet name="Лист2" sheetId="2" r:id="rId2"/>
    <sheet name="Прил3" sheetId="3" r:id="rId3"/>
    <sheet name="Прил5" sheetId="4" r:id="rId4"/>
  </sheets>
  <externalReferences>
    <externalReference r:id="rId7"/>
  </externalReferences>
  <definedNames>
    <definedName name="_xlnm.Print_Area" localSheetId="1">'Лист2'!$A$1:$DT$29</definedName>
  </definedNames>
  <calcPr fullCalcOnLoad="1"/>
</workbook>
</file>

<file path=xl/sharedStrings.xml><?xml version="1.0" encoding="utf-8"?>
<sst xmlns="http://schemas.openxmlformats.org/spreadsheetml/2006/main" count="316" uniqueCount="147">
  <si>
    <t>Приложение N 3</t>
  </si>
  <si>
    <t>к предложению о размере цен</t>
  </si>
  <si>
    <t>(тарифов), долгосрочных</t>
  </si>
  <si>
    <t>параметров регулирования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</si>
  <si>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</si>
  <si>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</si>
  <si>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</si>
  <si>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</si>
  <si>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</si>
  <si>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</si>
  <si>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</si>
  <si>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</si>
  <si>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</si>
  <si>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</si>
  <si>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</si>
  <si>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</si>
  <si>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</si>
  <si>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</si>
  <si>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</si>
  <si>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</si>
  <si>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</si>
  <si>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</si>
  <si>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</si>
  <si>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</si>
  <si>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</si>
  <si>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</si>
  <si>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</si>
  <si>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</si>
  <si>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</si>
  <si>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</si>
  <si>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</si>
  <si>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</si>
  <si>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</si>
  <si>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</si>
  <si>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</si>
  <si>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</si>
  <si>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</si>
  <si>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</si>
  <si>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</si>
  <si>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</si>
  <si>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</si>
  <si>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</si>
  <si>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</si>
  <si>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</si>
  <si>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</si>
  <si>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</si>
  <si>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</si>
  <si>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</si>
  <si>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</si>
  <si>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</si>
  <si>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</si>
  <si>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</si>
  <si>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</si>
  <si>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</si>
  <si>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</si>
  <si>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</si>
  <si>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</si>
  <si>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</si>
  <si>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</si>
  <si>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</si>
  <si>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</si>
  <si>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</si>
  <si>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</si>
  <si>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</si>
  <si>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</si>
  <si>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</si>
  <si>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</si>
  <si>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</si>
  <si>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</si>
  <si>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</si>
  <si>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</si>
  <si>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</si>
  <si>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</si>
  <si>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</si>
  <si>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</si>
  <si>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</si>
  <si>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</si>
  <si>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</si>
  <si>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</si>
  <si>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</si>
  <si>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</si>
  <si>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</si>
  <si>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</si>
  <si>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</si>
  <si>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</si>
  <si>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</si>
  <si>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</si>
  <si>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</si>
  <si>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</si>
  <si>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</si>
  <si>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</si>
  <si>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</si>
  <si>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</si>
  <si>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</si>
  <si>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</si>
  <si>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</si>
  <si>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</si>
  <si>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</si>
  <si>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</si>
  <si>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&lt;*&gt; Базовый период - год, предшествующий расчетному периоду регулирования.</t>
  </si>
  <si>
    <t>Раздел 2. Основные показатели деятельности гарантирующих поставщиков</t>
  </si>
  <si>
    <t>Приложение N 5</t>
  </si>
  <si>
    <t>Раздел 3. Цены (тарифы) по регулируемым видам  деятельности организации</t>
  </si>
  <si>
    <t>Единица изменения</t>
  </si>
  <si>
    <t>1-е полугодие</t>
  </si>
  <si>
    <t>2-е полугодие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</si>
  <si>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</si>
  <si>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</si>
  <si>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</si>
  <si>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</si>
  <si>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</si>
  <si>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</si>
  <si>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не утверждалась</t>
  </si>
  <si>
    <t>22.02.2014г., на 2015-2018гг.</t>
  </si>
  <si>
    <t>Резерв безнадежной дебиторской задолженности</t>
  </si>
  <si>
    <t>---</t>
  </si>
  <si>
    <t>(ОАО "Калужская сбытовая компания")</t>
  </si>
  <si>
    <t>(полное и сокращенное наименование юридического лица)</t>
  </si>
  <si>
    <t>Открытое акционерное общество "Калужская сбытовая компания"</t>
  </si>
  <si>
    <t>(расчетный период регулирования)</t>
  </si>
  <si>
    <t>год</t>
  </si>
  <si>
    <t>(вид цены (тарифа) на</t>
  </si>
  <si>
    <t>о размере цен (тарифов), долгосрочных параметров регулирования</t>
  </si>
  <si>
    <t>ПРЕДЛОЖЕНИЕ</t>
  </si>
  <si>
    <t>Факс</t>
  </si>
  <si>
    <t>Контактный телефон</t>
  </si>
  <si>
    <t>sekretary@ksk.kaluga.ru</t>
  </si>
  <si>
    <t>Адрес электронной почты</t>
  </si>
  <si>
    <t>генеральный директор Анатолий Николаевич Яшанин</t>
  </si>
  <si>
    <t>Ф.И.О. руководителя</t>
  </si>
  <si>
    <t xml:space="preserve">402801001 </t>
  </si>
  <si>
    <t>КПП</t>
  </si>
  <si>
    <t xml:space="preserve">4029030252 </t>
  </si>
  <si>
    <t>ИНН</t>
  </si>
  <si>
    <t>248001, г. Калуга, переулок Суворова, д. 8.</t>
  </si>
  <si>
    <t>Фактический адрес</t>
  </si>
  <si>
    <t>Место нахождения</t>
  </si>
  <si>
    <t>ОАО "Калужская сбытовая компания"</t>
  </si>
  <si>
    <t>Сокращенное наименование</t>
  </si>
  <si>
    <t>Полное наименование</t>
  </si>
  <si>
    <t>Раздел 1. Информация об организации</t>
  </si>
  <si>
    <t>долгосрочных параметров регулирования</t>
  </si>
  <si>
    <t>к предложению о размере цен (тарифов),</t>
  </si>
  <si>
    <t>Приложение № 1</t>
  </si>
  <si>
    <t>2018</t>
  </si>
  <si>
    <t>(4842) 701-801</t>
  </si>
  <si>
    <t>(4842) 701-852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</si>
</sst>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31" fillId="0" borderId="14" xfId="42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3" fontId="0" fillId="7" borderId="10" xfId="0" applyNumberForma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4" fontId="0" fillId="0" borderId="10" xfId="0" applyNumberForma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center" wrapText="1"/>
    </xf>
    <xf numFmtId="3" fontId="0" fillId="0" borderId="17" xfId="0" applyNumberForma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4" fillId="0" borderId="25" xfId="0" applyFont="1" applyBorder="1" applyAlignment="1">
      <alignment vertical="top" wrapText="1"/>
    </xf>
    <xf numFmtId="0" fontId="0" fillId="7" borderId="25" xfId="0" applyFill="1" applyBorder="1" applyAlignment="1">
      <alignment vertical="top" wrapText="1"/>
    </xf>
    <xf numFmtId="0" fontId="0" fillId="6" borderId="25" xfId="0" applyFill="1" applyBorder="1" applyAlignment="1">
      <alignment vertical="top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3" fontId="0" fillId="0" borderId="19" xfId="0" applyNumberForma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right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 applyAlignment="1">
      <alignment horizontal="right"/>
      <protection/>
    </xf>
    <xf numFmtId="0" fontId="7" fillId="0" borderId="32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49" fontId="9" fillId="0" borderId="32" xfId="53" applyNumberFormat="1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49" fontId="7" fillId="0" borderId="0" xfId="53" applyNumberFormat="1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31" fillId="0" borderId="19" xfId="42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9;&#1085;&#1086;&#1074;&#1085;&#1099;&#1077;%20&#1090;&#1072;&#1073;&#1083;&#1080;&#1094;&#1099;%20&#1050;&#1057;&#1050;%20&#1088;&#1072;&#1073;&#1086;&#1095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.2.1.свод"/>
      <sheetName val="т.2.2_Опл тр"/>
      <sheetName val="т.2.3_ Аморт"/>
      <sheetName val="т.2.4_Расходы на реал"/>
      <sheetName val="т.2.5_Внереал"/>
      <sheetName val="т.2.6_Кап_Влож"/>
      <sheetName val="т.2.7_финКВ"/>
      <sheetName val="т.2.8_необх прибыль"/>
      <sheetName val="сред. р.о.т.вар 1"/>
      <sheetName val="расчет сред. ставки "/>
      <sheetName val="среднемес. оклад"/>
    </sheetNames>
    <sheetDataSet>
      <sheetData sheetId="0">
        <row r="19">
          <cell r="I19">
            <v>1577492529.9263217</v>
          </cell>
        </row>
      </sheetData>
      <sheetData sheetId="1">
        <row r="5">
          <cell r="F5">
            <v>415</v>
          </cell>
        </row>
      </sheetData>
      <sheetData sheetId="4">
        <row r="12">
          <cell r="K12">
            <v>397862917.864011</v>
          </cell>
        </row>
        <row r="17">
          <cell r="K17">
            <v>240383941.18</v>
          </cell>
        </row>
      </sheetData>
      <sheetData sheetId="7">
        <row r="13">
          <cell r="K13">
            <v>2221567.9070478575</v>
          </cell>
        </row>
        <row r="28">
          <cell r="K28">
            <v>28790476.08809647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9:DS17"/>
  <sheetViews>
    <sheetView tabSelected="1" zoomScalePageLayoutView="0" workbookViewId="0" topLeftCell="A1">
      <selection activeCell="S17" sqref="S17:DA17"/>
    </sheetView>
  </sheetViews>
  <sheetFormatPr defaultColWidth="1.1484375" defaultRowHeight="15"/>
  <cols>
    <col min="1" max="16384" width="1.1484375" style="77" customWidth="1"/>
  </cols>
  <sheetData>
    <row r="9" spans="1:123" s="79" customFormat="1" ht="18.75">
      <c r="A9" s="88" t="s">
        <v>123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1:123" s="79" customFormat="1" ht="18.75">
      <c r="A10" s="88" t="s">
        <v>122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</row>
    <row r="11" spans="61:82" s="79" customFormat="1" ht="18.75">
      <c r="BI11" s="81" t="s">
        <v>121</v>
      </c>
      <c r="BK11" s="89" t="s">
        <v>144</v>
      </c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D11" s="80" t="s">
        <v>120</v>
      </c>
    </row>
    <row r="12" spans="63:80" s="78" customFormat="1" ht="10.5">
      <c r="BK12" s="90" t="s">
        <v>119</v>
      </c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5" spans="19:105" ht="15.75">
      <c r="S15" s="87" t="s">
        <v>118</v>
      </c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</row>
    <row r="16" spans="19:105" s="78" customFormat="1" ht="10.5">
      <c r="S16" s="90" t="s">
        <v>117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</row>
    <row r="17" spans="19:105" ht="15.75">
      <c r="S17" s="87" t="s">
        <v>116</v>
      </c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</row>
  </sheetData>
  <sheetProtection/>
  <mergeCells count="7">
    <mergeCell ref="S17:DA17"/>
    <mergeCell ref="A9:DS9"/>
    <mergeCell ref="A10:DS10"/>
    <mergeCell ref="BK11:CB11"/>
    <mergeCell ref="BK12:CB12"/>
    <mergeCell ref="S15:DA15"/>
    <mergeCell ref="S16:DA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BF27" sqref="BF27"/>
    </sheetView>
  </sheetViews>
  <sheetFormatPr defaultColWidth="1.1484375" defaultRowHeight="15"/>
  <cols>
    <col min="1" max="16384" width="1.1484375" style="77" customWidth="1"/>
  </cols>
  <sheetData>
    <row r="1" spans="123:124" s="85" customFormat="1" ht="11.25">
      <c r="DS1" s="86" t="s">
        <v>143</v>
      </c>
      <c r="DT1" s="86"/>
    </row>
    <row r="2" spans="123:124" s="85" customFormat="1" ht="11.25">
      <c r="DS2" s="86" t="s">
        <v>142</v>
      </c>
      <c r="DT2" s="86"/>
    </row>
    <row r="3" spans="123:124" s="85" customFormat="1" ht="11.25">
      <c r="DS3" s="86" t="s">
        <v>141</v>
      </c>
      <c r="DT3" s="86"/>
    </row>
    <row r="6" spans="1:123" s="84" customFormat="1" ht="18.75">
      <c r="A6" s="92" t="s">
        <v>140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</row>
    <row r="10" spans="1:123" ht="15.75">
      <c r="A10" s="83" t="s">
        <v>139</v>
      </c>
      <c r="U10" s="91" t="s">
        <v>118</v>
      </c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</row>
    <row r="12" spans="1:123" ht="15.75">
      <c r="A12" s="83" t="s">
        <v>138</v>
      </c>
      <c r="Z12" s="91" t="s">
        <v>137</v>
      </c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</row>
    <row r="14" spans="1:123" ht="15.75">
      <c r="A14" s="83" t="s">
        <v>136</v>
      </c>
      <c r="R14" s="91" t="s">
        <v>134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</row>
    <row r="16" spans="1:123" ht="15.75">
      <c r="A16" s="83" t="s">
        <v>135</v>
      </c>
      <c r="R16" s="91" t="s">
        <v>134</v>
      </c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</row>
    <row r="18" spans="1:123" ht="15.75">
      <c r="A18" s="83" t="s">
        <v>133</v>
      </c>
      <c r="F18" s="93" t="s">
        <v>132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</row>
    <row r="20" spans="1:123" ht="15.75">
      <c r="A20" s="83" t="s">
        <v>131</v>
      </c>
      <c r="F20" s="93" t="s">
        <v>130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</row>
    <row r="22" spans="1:123" ht="15.75">
      <c r="A22" s="83" t="s">
        <v>129</v>
      </c>
      <c r="T22" s="91" t="s">
        <v>128</v>
      </c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</row>
    <row r="24" spans="1:123" ht="15.75">
      <c r="A24" s="83" t="s">
        <v>127</v>
      </c>
      <c r="X24" s="91" t="s">
        <v>126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</row>
    <row r="26" spans="1:123" ht="15.75">
      <c r="A26" s="83" t="s">
        <v>125</v>
      </c>
      <c r="T26" s="93" t="s">
        <v>145</v>
      </c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</row>
    <row r="28" spans="1:123" ht="15.75">
      <c r="A28" s="83" t="s">
        <v>124</v>
      </c>
      <c r="F28" s="93" t="s">
        <v>146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</row>
  </sheetData>
  <sheetProtection/>
  <mergeCells count="11">
    <mergeCell ref="F28:AC28"/>
    <mergeCell ref="T26:BD26"/>
    <mergeCell ref="X24:BR24"/>
    <mergeCell ref="F20:AF20"/>
    <mergeCell ref="F18:AF18"/>
    <mergeCell ref="T22:DS22"/>
    <mergeCell ref="A6:DS6"/>
    <mergeCell ref="U10:DS10"/>
    <mergeCell ref="Z12:DS12"/>
    <mergeCell ref="R14:DS14"/>
    <mergeCell ref="R16:DS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AR133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E119" sqref="E119"/>
    </sheetView>
  </sheetViews>
  <sheetFormatPr defaultColWidth="9.140625" defaultRowHeight="15"/>
  <cols>
    <col min="2" max="2" width="53.8515625" style="0" customWidth="1"/>
    <col min="3" max="3" width="21.00390625" style="0" customWidth="1"/>
    <col min="4" max="4" width="28.7109375" style="0" customWidth="1"/>
    <col min="5" max="5" width="25.7109375" style="0" customWidth="1"/>
    <col min="6" max="6" width="22.7109375" style="0" customWidth="1"/>
  </cols>
  <sheetData>
    <row r="1" ht="15">
      <c r="F1" s="1" t="s">
        <v>0</v>
      </c>
    </row>
    <row r="2" ht="15">
      <c r="F2" s="1" t="s">
        <v>1</v>
      </c>
    </row>
    <row r="3" ht="15">
      <c r="F3" s="1" t="s">
        <v>2</v>
      </c>
    </row>
    <row r="4" ht="15">
      <c r="F4" s="1" t="s">
        <v>3</v>
      </c>
    </row>
    <row r="7" ht="15">
      <c r="A7" s="2"/>
    </row>
    <row r="8" ht="15">
      <c r="C8" s="2" t="s">
        <v>100</v>
      </c>
    </row>
    <row r="9" ht="15">
      <c r="D9" s="2"/>
    </row>
    <row r="10" spans="1:6" ht="15">
      <c r="A10" s="3"/>
      <c r="D10" s="12">
        <v>2016</v>
      </c>
      <c r="E10" s="12">
        <v>2017</v>
      </c>
      <c r="F10" s="12">
        <v>2018</v>
      </c>
    </row>
    <row r="11" spans="1:6" ht="54.75" customHeight="1">
      <c r="A11" s="9" t="s">
        <v>4</v>
      </c>
      <c r="B11" s="55" t="s">
        <v>5</v>
      </c>
      <c r="C11" s="9" t="s">
        <v>6</v>
      </c>
      <c r="D11" s="9" t="s">
        <v>7</v>
      </c>
      <c r="E11" s="10" t="s">
        <v>8</v>
      </c>
      <c r="F11" s="9" t="s">
        <v>9</v>
      </c>
    </row>
    <row r="12" spans="1:6" ht="33" customHeight="1">
      <c r="A12" s="64" t="s">
        <v>10</v>
      </c>
      <c r="B12" s="56" t="s">
        <v>11</v>
      </c>
      <c r="C12" s="42"/>
      <c r="D12" s="71">
        <f>D14+D64+D77</f>
        <v>4751837.756</v>
      </c>
      <c r="E12" s="45">
        <f>E14+E64+E77</f>
        <v>4698454</v>
      </c>
      <c r="F12" s="50">
        <f>F14+F64+F77</f>
        <v>4698454</v>
      </c>
    </row>
    <row r="13" spans="1:6" ht="21.75" customHeight="1">
      <c r="A13" s="65"/>
      <c r="B13" s="57" t="s">
        <v>12</v>
      </c>
      <c r="C13" s="47"/>
      <c r="D13" s="13"/>
      <c r="E13" s="13"/>
      <c r="F13" s="14"/>
    </row>
    <row r="14" spans="1:6" ht="37.5" customHeight="1">
      <c r="A14" s="65" t="s">
        <v>13</v>
      </c>
      <c r="B14" s="57" t="s">
        <v>14</v>
      </c>
      <c r="C14" s="48" t="s">
        <v>15</v>
      </c>
      <c r="D14" s="27">
        <f>D15+D18</f>
        <v>1102400.597</v>
      </c>
      <c r="E14" s="27">
        <f>E15+E18</f>
        <v>1112474</v>
      </c>
      <c r="F14" s="28">
        <f>F15+F18</f>
        <v>1112474</v>
      </c>
    </row>
    <row r="15" spans="1:6" ht="21.75" customHeight="1">
      <c r="A15" s="98" t="s">
        <v>16</v>
      </c>
      <c r="B15" s="57" t="s">
        <v>17</v>
      </c>
      <c r="C15" s="47" t="s">
        <v>15</v>
      </c>
      <c r="D15" s="13">
        <f>SUM(D16:D17)</f>
        <v>1102400.597</v>
      </c>
      <c r="E15" s="13">
        <f>SUM(E16:E17)</f>
        <v>1112474</v>
      </c>
      <c r="F15" s="14">
        <f>SUM(F16:F17)</f>
        <v>1112474</v>
      </c>
    </row>
    <row r="16" spans="1:6" ht="21.75" customHeight="1">
      <c r="A16" s="98"/>
      <c r="B16" s="58" t="s">
        <v>18</v>
      </c>
      <c r="C16" s="47" t="s">
        <v>15</v>
      </c>
      <c r="D16" s="13">
        <v>563185.318</v>
      </c>
      <c r="E16" s="13">
        <v>562880</v>
      </c>
      <c r="F16" s="14">
        <v>562880</v>
      </c>
    </row>
    <row r="17" spans="1:6" ht="21.75" customHeight="1">
      <c r="A17" s="98"/>
      <c r="B17" s="58" t="s">
        <v>19</v>
      </c>
      <c r="C17" s="47" t="s">
        <v>15</v>
      </c>
      <c r="D17" s="13">
        <v>539215.279</v>
      </c>
      <c r="E17" s="13">
        <v>549594</v>
      </c>
      <c r="F17" s="14">
        <v>549594</v>
      </c>
    </row>
    <row r="18" spans="1:6" ht="21.75" customHeight="1">
      <c r="A18" s="98" t="s">
        <v>20</v>
      </c>
      <c r="B18" s="57" t="s">
        <v>21</v>
      </c>
      <c r="C18" s="47" t="s">
        <v>15</v>
      </c>
      <c r="D18" s="13">
        <v>0</v>
      </c>
      <c r="E18" s="13">
        <v>0</v>
      </c>
      <c r="F18" s="14"/>
    </row>
    <row r="19" spans="1:6" ht="21.75" customHeight="1">
      <c r="A19" s="98"/>
      <c r="B19" s="58" t="s">
        <v>18</v>
      </c>
      <c r="C19" s="47" t="s">
        <v>15</v>
      </c>
      <c r="D19" s="13">
        <v>0</v>
      </c>
      <c r="E19" s="13">
        <v>0</v>
      </c>
      <c r="F19" s="14"/>
    </row>
    <row r="20" spans="1:6" ht="21.75" customHeight="1">
      <c r="A20" s="98"/>
      <c r="B20" s="58" t="s">
        <v>19</v>
      </c>
      <c r="C20" s="47" t="s">
        <v>15</v>
      </c>
      <c r="D20" s="13">
        <v>0</v>
      </c>
      <c r="E20" s="13">
        <v>0</v>
      </c>
      <c r="F20" s="14"/>
    </row>
    <row r="21" spans="1:6" ht="21.75" customHeight="1">
      <c r="A21" s="98"/>
      <c r="B21" s="57" t="s">
        <v>12</v>
      </c>
      <c r="C21" s="47" t="s">
        <v>15</v>
      </c>
      <c r="D21" s="13"/>
      <c r="E21" s="13"/>
      <c r="F21" s="14"/>
    </row>
    <row r="22" spans="1:6" ht="64.5" customHeight="1">
      <c r="A22" s="65" t="s">
        <v>22</v>
      </c>
      <c r="B22" s="57" t="s">
        <v>23</v>
      </c>
      <c r="C22" s="47" t="s">
        <v>15</v>
      </c>
      <c r="D22" s="13">
        <f>D23+D26</f>
        <v>550971.237</v>
      </c>
      <c r="E22" s="13">
        <f>E23+E26</f>
        <v>562662.2856214801</v>
      </c>
      <c r="F22" s="14">
        <v>602600</v>
      </c>
    </row>
    <row r="23" spans="1:6" ht="21.75" customHeight="1">
      <c r="A23" s="98" t="s">
        <v>24</v>
      </c>
      <c r="B23" s="59" t="s">
        <v>17</v>
      </c>
      <c r="C23" s="51" t="s">
        <v>15</v>
      </c>
      <c r="D23" s="23">
        <f>SUM(D24:D25)</f>
        <v>550971.237</v>
      </c>
      <c r="E23" s="23">
        <f>SUM(E24:E25)</f>
        <v>562662.2856214801</v>
      </c>
      <c r="F23" s="24">
        <v>602600</v>
      </c>
    </row>
    <row r="24" spans="1:6" ht="21.75" customHeight="1">
      <c r="A24" s="98"/>
      <c r="B24" s="58" t="s">
        <v>18</v>
      </c>
      <c r="C24" s="47" t="s">
        <v>15</v>
      </c>
      <c r="D24" s="13">
        <v>282139.69</v>
      </c>
      <c r="E24" s="13">
        <v>283416.85345584</v>
      </c>
      <c r="F24" s="14">
        <v>302000</v>
      </c>
    </row>
    <row r="25" spans="1:6" ht="21.75" customHeight="1">
      <c r="A25" s="98"/>
      <c r="B25" s="58" t="s">
        <v>19</v>
      </c>
      <c r="C25" s="47" t="s">
        <v>15</v>
      </c>
      <c r="D25" s="13">
        <v>268831.547</v>
      </c>
      <c r="E25" s="13">
        <v>279245.43216564006</v>
      </c>
      <c r="F25" s="14">
        <v>300600</v>
      </c>
    </row>
    <row r="26" spans="1:6" ht="21.75" customHeight="1">
      <c r="A26" s="98" t="s">
        <v>25</v>
      </c>
      <c r="B26" s="57" t="s">
        <v>21</v>
      </c>
      <c r="C26" s="47" t="s">
        <v>15</v>
      </c>
      <c r="D26" s="13">
        <v>0</v>
      </c>
      <c r="E26" s="13">
        <v>0</v>
      </c>
      <c r="F26" s="14"/>
    </row>
    <row r="27" spans="1:6" ht="21.75" customHeight="1">
      <c r="A27" s="98"/>
      <c r="B27" s="58" t="s">
        <v>18</v>
      </c>
      <c r="C27" s="47" t="s">
        <v>15</v>
      </c>
      <c r="D27" s="13"/>
      <c r="E27" s="13"/>
      <c r="F27" s="14"/>
    </row>
    <row r="28" spans="1:6" ht="21.75" customHeight="1">
      <c r="A28" s="98"/>
      <c r="B28" s="58" t="s">
        <v>19</v>
      </c>
      <c r="C28" s="47" t="s">
        <v>15</v>
      </c>
      <c r="D28" s="13"/>
      <c r="E28" s="13"/>
      <c r="F28" s="14"/>
    </row>
    <row r="29" spans="1:6" ht="51.75" customHeight="1">
      <c r="A29" s="65" t="s">
        <v>26</v>
      </c>
      <c r="B29" s="57" t="s">
        <v>27</v>
      </c>
      <c r="C29" s="47" t="s">
        <v>15</v>
      </c>
      <c r="D29" s="13">
        <f>D30+D33</f>
        <v>69205.341</v>
      </c>
      <c r="E29" s="13">
        <f>E30+E33</f>
        <v>69929.71748466001</v>
      </c>
      <c r="F29" s="14">
        <f>F30+F33</f>
        <v>69929.71748466001</v>
      </c>
    </row>
    <row r="30" spans="1:6" ht="21.75" customHeight="1">
      <c r="A30" s="98" t="s">
        <v>28</v>
      </c>
      <c r="B30" s="59" t="s">
        <v>17</v>
      </c>
      <c r="C30" s="51" t="s">
        <v>15</v>
      </c>
      <c r="D30" s="23">
        <f>SUM(D31:D32)</f>
        <v>69205.341</v>
      </c>
      <c r="E30" s="23">
        <f>SUM(E31:E32)</f>
        <v>69929.71748466001</v>
      </c>
      <c r="F30" s="24">
        <f>SUM(F31:F32)</f>
        <v>69929.71748466001</v>
      </c>
    </row>
    <row r="31" spans="1:6" ht="21.75" customHeight="1">
      <c r="A31" s="98"/>
      <c r="B31" s="58" t="s">
        <v>18</v>
      </c>
      <c r="C31" s="47" t="s">
        <v>15</v>
      </c>
      <c r="D31" s="13">
        <v>32209.286</v>
      </c>
      <c r="E31" s="13">
        <v>35224.07845528</v>
      </c>
      <c r="F31" s="14">
        <v>35224.07845528</v>
      </c>
    </row>
    <row r="32" spans="1:6" ht="21.75" customHeight="1">
      <c r="A32" s="98"/>
      <c r="B32" s="58" t="s">
        <v>19</v>
      </c>
      <c r="C32" s="47" t="s">
        <v>15</v>
      </c>
      <c r="D32" s="13">
        <v>36996.055</v>
      </c>
      <c r="E32" s="13">
        <v>34705.63902938001</v>
      </c>
      <c r="F32" s="14">
        <v>34705.63902938001</v>
      </c>
    </row>
    <row r="33" spans="1:6" ht="21.75" customHeight="1">
      <c r="A33" s="98" t="s">
        <v>29</v>
      </c>
      <c r="B33" s="57" t="s">
        <v>21</v>
      </c>
      <c r="C33" s="47" t="s">
        <v>15</v>
      </c>
      <c r="D33" s="13">
        <v>0</v>
      </c>
      <c r="E33" s="13">
        <v>0</v>
      </c>
      <c r="F33" s="14"/>
    </row>
    <row r="34" spans="1:6" ht="21.75" customHeight="1">
      <c r="A34" s="98"/>
      <c r="B34" s="58" t="s">
        <v>18</v>
      </c>
      <c r="C34" s="47" t="s">
        <v>15</v>
      </c>
      <c r="D34" s="13"/>
      <c r="E34" s="13"/>
      <c r="F34" s="14"/>
    </row>
    <row r="35" spans="1:6" ht="21.75" customHeight="1">
      <c r="A35" s="98"/>
      <c r="B35" s="58" t="s">
        <v>19</v>
      </c>
      <c r="C35" s="47" t="s">
        <v>15</v>
      </c>
      <c r="D35" s="13"/>
      <c r="E35" s="13"/>
      <c r="F35" s="14"/>
    </row>
    <row r="36" spans="1:6" ht="62.25" customHeight="1">
      <c r="A36" s="65" t="s">
        <v>30</v>
      </c>
      <c r="B36" s="57" t="s">
        <v>31</v>
      </c>
      <c r="C36" s="47" t="s">
        <v>15</v>
      </c>
      <c r="D36" s="13">
        <v>0</v>
      </c>
      <c r="E36" s="13">
        <v>0</v>
      </c>
      <c r="F36" s="14">
        <f>F37+F40</f>
        <v>0</v>
      </c>
    </row>
    <row r="37" spans="1:6" ht="21.75" customHeight="1">
      <c r="A37" s="98" t="s">
        <v>32</v>
      </c>
      <c r="B37" s="59" t="s">
        <v>17</v>
      </c>
      <c r="C37" s="51" t="s">
        <v>15</v>
      </c>
      <c r="D37" s="23">
        <v>0</v>
      </c>
      <c r="E37" s="23">
        <v>0</v>
      </c>
      <c r="F37" s="24">
        <f>SUM(F38:F39)</f>
        <v>0</v>
      </c>
    </row>
    <row r="38" spans="1:6" ht="21.75" customHeight="1">
      <c r="A38" s="98"/>
      <c r="B38" s="58" t="s">
        <v>18</v>
      </c>
      <c r="C38" s="47" t="s">
        <v>15</v>
      </c>
      <c r="D38" s="13">
        <v>0</v>
      </c>
      <c r="E38" s="13">
        <v>0</v>
      </c>
      <c r="F38" s="14"/>
    </row>
    <row r="39" spans="1:6" ht="21.75" customHeight="1">
      <c r="A39" s="98"/>
      <c r="B39" s="58" t="s">
        <v>19</v>
      </c>
      <c r="C39" s="47" t="s">
        <v>15</v>
      </c>
      <c r="D39" s="13"/>
      <c r="E39" s="13"/>
      <c r="F39" s="14"/>
    </row>
    <row r="40" spans="1:6" ht="21.75" customHeight="1">
      <c r="A40" s="98" t="s">
        <v>33</v>
      </c>
      <c r="B40" s="57" t="s">
        <v>21</v>
      </c>
      <c r="C40" s="47" t="s">
        <v>15</v>
      </c>
      <c r="D40" s="13">
        <v>0</v>
      </c>
      <c r="E40" s="13">
        <v>0</v>
      </c>
      <c r="F40" s="14"/>
    </row>
    <row r="41" spans="1:6" ht="21.75" customHeight="1">
      <c r="A41" s="98"/>
      <c r="B41" s="58" t="s">
        <v>18</v>
      </c>
      <c r="C41" s="47" t="s">
        <v>15</v>
      </c>
      <c r="D41" s="13"/>
      <c r="E41" s="13"/>
      <c r="F41" s="14"/>
    </row>
    <row r="42" spans="1:6" ht="21.75" customHeight="1">
      <c r="A42" s="98"/>
      <c r="B42" s="58" t="s">
        <v>19</v>
      </c>
      <c r="C42" s="47" t="s">
        <v>15</v>
      </c>
      <c r="D42" s="13"/>
      <c r="E42" s="13"/>
      <c r="F42" s="14"/>
    </row>
    <row r="43" spans="1:6" ht="66" customHeight="1">
      <c r="A43" s="65" t="s">
        <v>34</v>
      </c>
      <c r="B43" s="57" t="s">
        <v>35</v>
      </c>
      <c r="C43" s="47" t="s">
        <v>15</v>
      </c>
      <c r="D43" s="13">
        <v>0</v>
      </c>
      <c r="E43" s="13">
        <v>0</v>
      </c>
      <c r="F43" s="14">
        <f>F44+F47</f>
        <v>0</v>
      </c>
    </row>
    <row r="44" spans="1:6" ht="21.75" customHeight="1">
      <c r="A44" s="98" t="s">
        <v>36</v>
      </c>
      <c r="B44" s="59" t="s">
        <v>17</v>
      </c>
      <c r="C44" s="51" t="s">
        <v>15</v>
      </c>
      <c r="D44" s="23"/>
      <c r="E44" s="23"/>
      <c r="F44" s="24">
        <f>SUM(F45:F46)</f>
        <v>0</v>
      </c>
    </row>
    <row r="45" spans="1:6" ht="21.75" customHeight="1">
      <c r="A45" s="98"/>
      <c r="B45" s="58" t="s">
        <v>18</v>
      </c>
      <c r="C45" s="47" t="s">
        <v>15</v>
      </c>
      <c r="D45" s="13">
        <v>0</v>
      </c>
      <c r="E45" s="13">
        <v>0</v>
      </c>
      <c r="F45" s="14"/>
    </row>
    <row r="46" spans="1:6" ht="21.75" customHeight="1">
      <c r="A46" s="98"/>
      <c r="B46" s="58" t="s">
        <v>19</v>
      </c>
      <c r="C46" s="47" t="s">
        <v>15</v>
      </c>
      <c r="D46" s="13"/>
      <c r="E46" s="13"/>
      <c r="F46" s="14"/>
    </row>
    <row r="47" spans="1:6" ht="21.75" customHeight="1">
      <c r="A47" s="98" t="s">
        <v>37</v>
      </c>
      <c r="B47" s="57" t="s">
        <v>21</v>
      </c>
      <c r="C47" s="47" t="s">
        <v>15</v>
      </c>
      <c r="D47" s="13">
        <v>0</v>
      </c>
      <c r="E47" s="13">
        <v>0</v>
      </c>
      <c r="F47" s="14"/>
    </row>
    <row r="48" spans="1:6" ht="21.75" customHeight="1">
      <c r="A48" s="98"/>
      <c r="B48" s="58" t="s">
        <v>18</v>
      </c>
      <c r="C48" s="47" t="s">
        <v>15</v>
      </c>
      <c r="D48" s="13"/>
      <c r="E48" s="13"/>
      <c r="F48" s="14"/>
    </row>
    <row r="49" spans="1:6" ht="21.75" customHeight="1">
      <c r="A49" s="98"/>
      <c r="B49" s="58" t="s">
        <v>19</v>
      </c>
      <c r="C49" s="47" t="s">
        <v>15</v>
      </c>
      <c r="D49" s="13"/>
      <c r="E49" s="13"/>
      <c r="F49" s="14"/>
    </row>
    <row r="50" spans="1:6" ht="34.5" customHeight="1">
      <c r="A50" s="65" t="s">
        <v>38</v>
      </c>
      <c r="B50" s="57" t="s">
        <v>39</v>
      </c>
      <c r="C50" s="47" t="s">
        <v>15</v>
      </c>
      <c r="D50" s="13">
        <f>D51+D54</f>
        <v>360724.49299999996</v>
      </c>
      <c r="E50" s="13">
        <f>E51+E54</f>
        <v>368788.2528528</v>
      </c>
      <c r="F50" s="14">
        <f>F51+F54</f>
        <v>368788.2528528</v>
      </c>
    </row>
    <row r="51" spans="1:6" ht="21.75" customHeight="1">
      <c r="A51" s="98" t="s">
        <v>40</v>
      </c>
      <c r="B51" s="59" t="s">
        <v>17</v>
      </c>
      <c r="C51" s="51" t="s">
        <v>15</v>
      </c>
      <c r="D51" s="23">
        <f>SUM(D52:D53)</f>
        <v>360724.49299999996</v>
      </c>
      <c r="E51" s="23">
        <f>SUM(E52:E53)</f>
        <v>368788.2528528</v>
      </c>
      <c r="F51" s="24">
        <f>SUM(F52:F53)</f>
        <v>368788.2528528</v>
      </c>
    </row>
    <row r="52" spans="1:6" ht="21.75" customHeight="1">
      <c r="A52" s="98"/>
      <c r="B52" s="58" t="s">
        <v>18</v>
      </c>
      <c r="C52" s="47" t="s">
        <v>15</v>
      </c>
      <c r="D52" s="13">
        <v>188348.03999999998</v>
      </c>
      <c r="E52" s="13">
        <v>185761.17306240002</v>
      </c>
      <c r="F52" s="14">
        <v>185761.17306240002</v>
      </c>
    </row>
    <row r="53" spans="1:6" ht="21.75" customHeight="1">
      <c r="A53" s="98"/>
      <c r="B53" s="58" t="s">
        <v>19</v>
      </c>
      <c r="C53" s="47" t="s">
        <v>15</v>
      </c>
      <c r="D53" s="13">
        <v>172376.45299999998</v>
      </c>
      <c r="E53" s="13">
        <v>183027.0797904</v>
      </c>
      <c r="F53" s="14">
        <v>183027.0797904</v>
      </c>
    </row>
    <row r="54" spans="1:6" ht="21.75" customHeight="1">
      <c r="A54" s="98" t="s">
        <v>41</v>
      </c>
      <c r="B54" s="57" t="s">
        <v>21</v>
      </c>
      <c r="C54" s="47" t="s">
        <v>15</v>
      </c>
      <c r="D54" s="13"/>
      <c r="E54" s="13"/>
      <c r="F54" s="14"/>
    </row>
    <row r="55" spans="1:6" ht="21.75" customHeight="1">
      <c r="A55" s="98"/>
      <c r="B55" s="58" t="s">
        <v>18</v>
      </c>
      <c r="C55" s="47" t="s">
        <v>15</v>
      </c>
      <c r="D55" s="13"/>
      <c r="E55" s="13"/>
      <c r="F55" s="14"/>
    </row>
    <row r="56" spans="1:6" ht="21.75" customHeight="1">
      <c r="A56" s="98"/>
      <c r="B56" s="58" t="s">
        <v>19</v>
      </c>
      <c r="C56" s="47" t="s">
        <v>15</v>
      </c>
      <c r="D56" s="13"/>
      <c r="E56" s="13"/>
      <c r="F56" s="14"/>
    </row>
    <row r="57" spans="1:6" ht="23.25" customHeight="1">
      <c r="A57" s="65" t="s">
        <v>42</v>
      </c>
      <c r="B57" s="57" t="s">
        <v>43</v>
      </c>
      <c r="C57" s="47" t="s">
        <v>15</v>
      </c>
      <c r="D57" s="13">
        <f>D58+D61</f>
        <v>121499.52599999998</v>
      </c>
      <c r="E57" s="13">
        <f>E58+E61</f>
        <v>111093.74404105992</v>
      </c>
      <c r="F57" s="14">
        <f>F58+F61</f>
        <v>111093.74404105992</v>
      </c>
    </row>
    <row r="58" spans="1:6" ht="21.75" customHeight="1">
      <c r="A58" s="65" t="s">
        <v>44</v>
      </c>
      <c r="B58" s="59" t="s">
        <v>17</v>
      </c>
      <c r="C58" s="51" t="s">
        <v>15</v>
      </c>
      <c r="D58" s="23">
        <f>SUM(D59:D60)</f>
        <v>121499.52599999998</v>
      </c>
      <c r="E58" s="23">
        <f>SUM(E59:E60)</f>
        <v>111093.74404105992</v>
      </c>
      <c r="F58" s="24">
        <f>SUM(F59:F60)</f>
        <v>111093.74404105992</v>
      </c>
    </row>
    <row r="59" spans="1:6" ht="21.75" customHeight="1">
      <c r="A59" s="65"/>
      <c r="B59" s="58" t="s">
        <v>18</v>
      </c>
      <c r="C59" s="47" t="s">
        <v>15</v>
      </c>
      <c r="D59" s="13">
        <f>D16-D24-D31-D38-D45-D52</f>
        <v>60488.301999999996</v>
      </c>
      <c r="E59" s="13">
        <f>E16-E24-E31-E38-E45-E52</f>
        <v>58477.895026479964</v>
      </c>
      <c r="F59" s="14">
        <f>E59</f>
        <v>58477.895026479964</v>
      </c>
    </row>
    <row r="60" spans="1:6" ht="21.75" customHeight="1">
      <c r="A60" s="65"/>
      <c r="B60" s="58" t="s">
        <v>19</v>
      </c>
      <c r="C60" s="47" t="s">
        <v>15</v>
      </c>
      <c r="D60" s="13">
        <f>D17-D25-D32-D39-D46-D53</f>
        <v>61011.22399999999</v>
      </c>
      <c r="E60" s="13">
        <f>E17-E25-E32-E39-E46-E53</f>
        <v>52615.84901457996</v>
      </c>
      <c r="F60" s="14">
        <f>E60</f>
        <v>52615.84901457996</v>
      </c>
    </row>
    <row r="61" spans="1:6" ht="21.75" customHeight="1">
      <c r="A61" s="65" t="s">
        <v>45</v>
      </c>
      <c r="B61" s="57" t="s">
        <v>21</v>
      </c>
      <c r="C61" s="47" t="s">
        <v>15</v>
      </c>
      <c r="D61" s="13"/>
      <c r="E61" s="13"/>
      <c r="F61" s="14"/>
    </row>
    <row r="62" spans="1:6" ht="21.75" customHeight="1">
      <c r="A62" s="65"/>
      <c r="B62" s="58" t="s">
        <v>18</v>
      </c>
      <c r="C62" s="47" t="s">
        <v>15</v>
      </c>
      <c r="D62" s="13"/>
      <c r="E62" s="13"/>
      <c r="F62" s="14"/>
    </row>
    <row r="63" spans="1:6" ht="21.75" customHeight="1">
      <c r="A63" s="65"/>
      <c r="B63" s="58" t="s">
        <v>19</v>
      </c>
      <c r="C63" s="47" t="s">
        <v>15</v>
      </c>
      <c r="D63" s="13"/>
      <c r="E63" s="13"/>
      <c r="F63" s="14"/>
    </row>
    <row r="64" spans="1:6" ht="50.25" customHeight="1">
      <c r="A64" s="95" t="s">
        <v>46</v>
      </c>
      <c r="B64" s="57" t="s">
        <v>47</v>
      </c>
      <c r="C64" s="47" t="s">
        <v>15</v>
      </c>
      <c r="D64" s="27">
        <f>D65+D68+D71+D74</f>
        <v>2895943.293</v>
      </c>
      <c r="E64" s="27">
        <f>E65+E68+E71+E74</f>
        <v>2801979.5</v>
      </c>
      <c r="F64" s="28">
        <f>F65+F68+F71+F74</f>
        <v>2801979.5</v>
      </c>
    </row>
    <row r="65" spans="1:6" ht="21.75" customHeight="1">
      <c r="A65" s="96"/>
      <c r="B65" s="60" t="s">
        <v>48</v>
      </c>
      <c r="C65" s="52" t="s">
        <v>15</v>
      </c>
      <c r="D65" s="25">
        <f>SUM(D66:D67)</f>
        <v>743112.165</v>
      </c>
      <c r="E65" s="25">
        <f>SUM(E66:E67)</f>
        <v>658465.1825</v>
      </c>
      <c r="F65" s="26">
        <f>SUM(F66:F67)</f>
        <v>658465.1825</v>
      </c>
    </row>
    <row r="66" spans="1:6" ht="21.75" customHeight="1">
      <c r="A66" s="96"/>
      <c r="B66" s="58" t="s">
        <v>18</v>
      </c>
      <c r="C66" s="47" t="s">
        <v>15</v>
      </c>
      <c r="D66" s="13">
        <v>377848.414</v>
      </c>
      <c r="E66" s="13">
        <v>327471.01949999994</v>
      </c>
      <c r="F66" s="14">
        <f>E66</f>
        <v>327471.01949999994</v>
      </c>
    </row>
    <row r="67" spans="1:6" ht="21.75" customHeight="1">
      <c r="A67" s="96"/>
      <c r="B67" s="58" t="s">
        <v>19</v>
      </c>
      <c r="C67" s="47" t="s">
        <v>15</v>
      </c>
      <c r="D67" s="13">
        <v>365263.751</v>
      </c>
      <c r="E67" s="13">
        <v>330994.16300000006</v>
      </c>
      <c r="F67" s="14">
        <f>E67</f>
        <v>330994.16300000006</v>
      </c>
    </row>
    <row r="68" spans="1:6" ht="21.75" customHeight="1">
      <c r="A68" s="96"/>
      <c r="B68" s="60" t="s">
        <v>49</v>
      </c>
      <c r="C68" s="52" t="s">
        <v>15</v>
      </c>
      <c r="D68" s="25">
        <f>SUM(D69:D70)</f>
        <v>592279.956</v>
      </c>
      <c r="E68" s="25">
        <f>SUM(E69:E70)</f>
        <v>546380.9150811689</v>
      </c>
      <c r="F68" s="26">
        <f>SUM(F69:F70)</f>
        <v>546380.9150811689</v>
      </c>
    </row>
    <row r="69" spans="1:6" ht="21.75" customHeight="1">
      <c r="A69" s="96"/>
      <c r="B69" s="58" t="s">
        <v>18</v>
      </c>
      <c r="C69" s="47" t="s">
        <v>15</v>
      </c>
      <c r="D69" s="13">
        <v>296221.243</v>
      </c>
      <c r="E69" s="13">
        <v>271728.7414008003</v>
      </c>
      <c r="F69" s="14">
        <f>E69</f>
        <v>271728.7414008003</v>
      </c>
    </row>
    <row r="70" spans="1:6" ht="21.75" customHeight="1">
      <c r="A70" s="96"/>
      <c r="B70" s="58" t="s">
        <v>19</v>
      </c>
      <c r="C70" s="47" t="s">
        <v>15</v>
      </c>
      <c r="D70" s="13">
        <v>296058.713</v>
      </c>
      <c r="E70" s="13">
        <v>274652.1736803686</v>
      </c>
      <c r="F70" s="14">
        <f>E70</f>
        <v>274652.1736803686</v>
      </c>
    </row>
    <row r="71" spans="1:6" ht="21.75" customHeight="1">
      <c r="A71" s="96"/>
      <c r="B71" s="60" t="s">
        <v>50</v>
      </c>
      <c r="C71" s="52" t="s">
        <v>15</v>
      </c>
      <c r="D71" s="25">
        <f>SUM(D72:D73)</f>
        <v>1117143.454</v>
      </c>
      <c r="E71" s="25">
        <f>SUM(E72:E73)</f>
        <v>1123051.3667044311</v>
      </c>
      <c r="F71" s="26">
        <f>SUM(F72:F73)</f>
        <v>1123051.3667044311</v>
      </c>
    </row>
    <row r="72" spans="1:6" ht="21.75" customHeight="1">
      <c r="A72" s="96"/>
      <c r="B72" s="58" t="s">
        <v>18</v>
      </c>
      <c r="C72" s="47" t="s">
        <v>15</v>
      </c>
      <c r="D72" s="13">
        <v>531269.9169999999</v>
      </c>
      <c r="E72" s="13">
        <v>558521.2184025665</v>
      </c>
      <c r="F72" s="14">
        <f>E72</f>
        <v>558521.2184025665</v>
      </c>
    </row>
    <row r="73" spans="1:6" ht="21.75" customHeight="1">
      <c r="A73" s="96"/>
      <c r="B73" s="58" t="s">
        <v>19</v>
      </c>
      <c r="C73" s="47" t="s">
        <v>15</v>
      </c>
      <c r="D73" s="13">
        <v>585873.537</v>
      </c>
      <c r="E73" s="13">
        <v>564530.1483018646</v>
      </c>
      <c r="F73" s="14">
        <f>E73</f>
        <v>564530.1483018646</v>
      </c>
    </row>
    <row r="74" spans="1:6" ht="21.75" customHeight="1">
      <c r="A74" s="96"/>
      <c r="B74" s="60" t="s">
        <v>51</v>
      </c>
      <c r="C74" s="52" t="s">
        <v>15</v>
      </c>
      <c r="D74" s="25">
        <f>SUM(D75:D76)</f>
        <v>443407.718</v>
      </c>
      <c r="E74" s="25">
        <f>SUM(E75:E76)</f>
        <v>474082.0357144002</v>
      </c>
      <c r="F74" s="26">
        <f>SUM(F75:F76)</f>
        <v>474082.0357144002</v>
      </c>
    </row>
    <row r="75" spans="1:6" ht="21.75" customHeight="1">
      <c r="A75" s="96"/>
      <c r="B75" s="58" t="s">
        <v>18</v>
      </c>
      <c r="C75" s="47" t="s">
        <v>15</v>
      </c>
      <c r="D75" s="13">
        <v>211730.75900000002</v>
      </c>
      <c r="E75" s="13">
        <v>235772.72069663307</v>
      </c>
      <c r="F75" s="14">
        <f>E75</f>
        <v>235772.72069663307</v>
      </c>
    </row>
    <row r="76" spans="1:6" ht="21.75" customHeight="1">
      <c r="A76" s="97"/>
      <c r="B76" s="58" t="s">
        <v>19</v>
      </c>
      <c r="C76" s="47" t="s">
        <v>15</v>
      </c>
      <c r="D76" s="13">
        <v>231676.95899999997</v>
      </c>
      <c r="E76" s="13">
        <v>238309.3150177671</v>
      </c>
      <c r="F76" s="14">
        <f>E76</f>
        <v>238309.3150177671</v>
      </c>
    </row>
    <row r="77" spans="1:6" ht="47.25" customHeight="1">
      <c r="A77" s="98" t="s">
        <v>52</v>
      </c>
      <c r="B77" s="57" t="s">
        <v>53</v>
      </c>
      <c r="C77" s="47" t="s">
        <v>15</v>
      </c>
      <c r="D77" s="27">
        <f>SUM(D78:D79)</f>
        <v>753493.8659999999</v>
      </c>
      <c r="E77" s="27">
        <f>SUM(E78:E79)</f>
        <v>784000.5000000001</v>
      </c>
      <c r="F77" s="28">
        <f>SUM(F78:F79)</f>
        <v>784000.5000000001</v>
      </c>
    </row>
    <row r="78" spans="1:6" ht="21.75" customHeight="1">
      <c r="A78" s="98"/>
      <c r="B78" s="58" t="s">
        <v>54</v>
      </c>
      <c r="C78" s="47" t="s">
        <v>15</v>
      </c>
      <c r="D78" s="13">
        <v>369549.17</v>
      </c>
      <c r="E78" s="13">
        <v>391326.30000000005</v>
      </c>
      <c r="F78" s="14">
        <f>E78</f>
        <v>391326.30000000005</v>
      </c>
    </row>
    <row r="79" spans="1:6" ht="21.75" customHeight="1">
      <c r="A79" s="98"/>
      <c r="B79" s="58" t="s">
        <v>55</v>
      </c>
      <c r="C79" s="47" t="s">
        <v>15</v>
      </c>
      <c r="D79" s="13">
        <v>383944.696</v>
      </c>
      <c r="E79" s="13">
        <v>392674.20000000007</v>
      </c>
      <c r="F79" s="14">
        <f>E79</f>
        <v>392674.20000000007</v>
      </c>
    </row>
    <row r="80" spans="1:6" ht="16.5" customHeight="1">
      <c r="A80" s="65"/>
      <c r="B80" s="57"/>
      <c r="C80" s="47"/>
      <c r="D80" s="13"/>
      <c r="E80" s="13"/>
      <c r="F80" s="14"/>
    </row>
    <row r="81" spans="1:6" ht="15.75" customHeight="1">
      <c r="A81" s="65" t="s">
        <v>56</v>
      </c>
      <c r="B81" s="57" t="s">
        <v>57</v>
      </c>
      <c r="C81" s="47"/>
      <c r="D81" s="72">
        <v>522028</v>
      </c>
      <c r="E81" s="72">
        <f>E83+E84+E89</f>
        <v>519915</v>
      </c>
      <c r="F81" s="73">
        <f>F83+F84+F89</f>
        <v>519915</v>
      </c>
    </row>
    <row r="82" spans="1:6" ht="12.75" customHeight="1">
      <c r="A82" s="65"/>
      <c r="B82" s="57" t="s">
        <v>12</v>
      </c>
      <c r="C82" s="47"/>
      <c r="D82" s="34"/>
      <c r="E82" s="34"/>
      <c r="F82" s="35"/>
    </row>
    <row r="83" spans="1:6" ht="12.75" customHeight="1">
      <c r="A83" s="65" t="s">
        <v>58</v>
      </c>
      <c r="B83" s="57" t="s">
        <v>59</v>
      </c>
      <c r="C83" s="47" t="s">
        <v>60</v>
      </c>
      <c r="D83" s="34">
        <v>508635</v>
      </c>
      <c r="E83" s="34">
        <f>506321</f>
        <v>506321</v>
      </c>
      <c r="F83" s="35">
        <f>E83</f>
        <v>506321</v>
      </c>
    </row>
    <row r="84" spans="1:6" ht="48" customHeight="1">
      <c r="A84" s="98" t="s">
        <v>61</v>
      </c>
      <c r="B84" s="57" t="s">
        <v>62</v>
      </c>
      <c r="C84" s="48" t="s">
        <v>69</v>
      </c>
      <c r="D84" s="34">
        <v>13373</v>
      </c>
      <c r="E84" s="34">
        <f>SUM(E85:E88)</f>
        <v>13574</v>
      </c>
      <c r="F84" s="35">
        <f>SUM(F85:F88)</f>
        <v>13574</v>
      </c>
    </row>
    <row r="85" spans="1:6" ht="18.75" customHeight="1">
      <c r="A85" s="98"/>
      <c r="B85" s="57" t="s">
        <v>48</v>
      </c>
      <c r="C85" s="48" t="s">
        <v>69</v>
      </c>
      <c r="D85" s="34">
        <v>11811</v>
      </c>
      <c r="E85" s="34">
        <v>12011</v>
      </c>
      <c r="F85" s="35">
        <f>E85</f>
        <v>12011</v>
      </c>
    </row>
    <row r="86" spans="1:6" ht="18.75" customHeight="1">
      <c r="A86" s="98"/>
      <c r="B86" s="57" t="s">
        <v>49</v>
      </c>
      <c r="C86" s="48" t="s">
        <v>69</v>
      </c>
      <c r="D86" s="34">
        <v>1298</v>
      </c>
      <c r="E86" s="34">
        <v>1298</v>
      </c>
      <c r="F86" s="35">
        <f>E86</f>
        <v>1298</v>
      </c>
    </row>
    <row r="87" spans="1:6" ht="18.75" customHeight="1">
      <c r="A87" s="98"/>
      <c r="B87" s="57" t="s">
        <v>50</v>
      </c>
      <c r="C87" s="48" t="s">
        <v>69</v>
      </c>
      <c r="D87" s="34">
        <v>252</v>
      </c>
      <c r="E87" s="34">
        <v>252</v>
      </c>
      <c r="F87" s="35">
        <f>E87</f>
        <v>252</v>
      </c>
    </row>
    <row r="88" spans="1:6" ht="18.75" customHeight="1">
      <c r="A88" s="98"/>
      <c r="B88" s="57" t="s">
        <v>51</v>
      </c>
      <c r="C88" s="48" t="s">
        <v>69</v>
      </c>
      <c r="D88" s="34">
        <v>12</v>
      </c>
      <c r="E88" s="34">
        <v>13</v>
      </c>
      <c r="F88" s="35">
        <f>E88</f>
        <v>13</v>
      </c>
    </row>
    <row r="89" spans="1:6" ht="50.25" customHeight="1">
      <c r="A89" s="65" t="s">
        <v>63</v>
      </c>
      <c r="B89" s="57" t="s">
        <v>64</v>
      </c>
      <c r="C89" s="48" t="s">
        <v>69</v>
      </c>
      <c r="D89" s="34">
        <v>20</v>
      </c>
      <c r="E89" s="34">
        <v>20</v>
      </c>
      <c r="F89" s="35">
        <f>E89</f>
        <v>20</v>
      </c>
    </row>
    <row r="90" spans="1:6" ht="12.75" customHeight="1">
      <c r="A90" s="65"/>
      <c r="B90" s="57"/>
      <c r="C90" s="47"/>
      <c r="D90" s="36"/>
      <c r="E90" s="34"/>
      <c r="F90" s="35"/>
    </row>
    <row r="91" spans="1:6" ht="27.75" customHeight="1">
      <c r="A91" s="65" t="s">
        <v>65</v>
      </c>
      <c r="B91" s="57" t="s">
        <v>66</v>
      </c>
      <c r="C91" s="47"/>
      <c r="D91" s="72">
        <v>550739</v>
      </c>
      <c r="E91" s="72">
        <f>D91/D81*E81</f>
        <v>548509.7871857448</v>
      </c>
      <c r="F91" s="73">
        <f>E91</f>
        <v>548509.7871857448</v>
      </c>
    </row>
    <row r="92" spans="1:6" ht="12.75" customHeight="1">
      <c r="A92" s="65"/>
      <c r="B92" s="57" t="s">
        <v>12</v>
      </c>
      <c r="C92" s="47"/>
      <c r="D92" s="34">
        <v>0</v>
      </c>
      <c r="E92" s="34">
        <v>0</v>
      </c>
      <c r="F92" s="35">
        <v>0</v>
      </c>
    </row>
    <row r="93" spans="1:6" ht="29.25" customHeight="1">
      <c r="A93" s="65" t="s">
        <v>67</v>
      </c>
      <c r="B93" s="57" t="s">
        <v>68</v>
      </c>
      <c r="C93" s="48" t="s">
        <v>69</v>
      </c>
      <c r="D93" s="34">
        <v>512196</v>
      </c>
      <c r="E93" s="34">
        <f>D93/D83*E83</f>
        <v>509865.7994750656</v>
      </c>
      <c r="F93" s="35">
        <f>E93</f>
        <v>509865.7994750656</v>
      </c>
    </row>
    <row r="94" spans="1:6" ht="45.75" customHeight="1">
      <c r="A94" s="98" t="s">
        <v>70</v>
      </c>
      <c r="B94" s="57" t="s">
        <v>71</v>
      </c>
      <c r="C94" s="48" t="s">
        <v>69</v>
      </c>
      <c r="D94" s="34">
        <v>38543</v>
      </c>
      <c r="E94" s="34">
        <f>SUM(E95:E98)</f>
        <v>40036</v>
      </c>
      <c r="F94" s="35">
        <f>SUM(F95:F98)</f>
        <v>40036</v>
      </c>
    </row>
    <row r="95" spans="1:6" ht="12.75" customHeight="1">
      <c r="A95" s="98"/>
      <c r="B95" s="57" t="s">
        <v>48</v>
      </c>
      <c r="C95" s="48" t="s">
        <v>69</v>
      </c>
      <c r="D95" s="34">
        <v>35011</v>
      </c>
      <c r="E95" s="34">
        <v>36500</v>
      </c>
      <c r="F95" s="35">
        <f>E95</f>
        <v>36500</v>
      </c>
    </row>
    <row r="96" spans="1:6" ht="12.75" customHeight="1">
      <c r="A96" s="98"/>
      <c r="B96" s="57" t="s">
        <v>49</v>
      </c>
      <c r="C96" s="48" t="s">
        <v>69</v>
      </c>
      <c r="D96" s="34">
        <v>2784</v>
      </c>
      <c r="E96" s="34">
        <v>2784</v>
      </c>
      <c r="F96" s="35">
        <f>E96</f>
        <v>2784</v>
      </c>
    </row>
    <row r="97" spans="1:6" ht="12.75" customHeight="1">
      <c r="A97" s="98"/>
      <c r="B97" s="57" t="s">
        <v>50</v>
      </c>
      <c r="C97" s="48" t="s">
        <v>69</v>
      </c>
      <c r="D97" s="34">
        <v>694</v>
      </c>
      <c r="E97" s="34">
        <v>694</v>
      </c>
      <c r="F97" s="35">
        <f>E97</f>
        <v>694</v>
      </c>
    </row>
    <row r="98" spans="1:6" ht="12.75" customHeight="1">
      <c r="A98" s="98"/>
      <c r="B98" s="57" t="s">
        <v>51</v>
      </c>
      <c r="C98" s="48" t="s">
        <v>69</v>
      </c>
      <c r="D98" s="34">
        <v>54</v>
      </c>
      <c r="E98" s="34">
        <v>58</v>
      </c>
      <c r="F98" s="35">
        <f>E98</f>
        <v>58</v>
      </c>
    </row>
    <row r="99" spans="1:6" ht="12.75" customHeight="1">
      <c r="A99" s="65"/>
      <c r="B99" s="57"/>
      <c r="C99" s="48"/>
      <c r="D99" s="36"/>
      <c r="E99" s="34"/>
      <c r="F99" s="35"/>
    </row>
    <row r="100" spans="1:6" ht="17.25" customHeight="1">
      <c r="A100" s="65" t="s">
        <v>72</v>
      </c>
      <c r="B100" s="57" t="s">
        <v>73</v>
      </c>
      <c r="C100" s="48" t="s">
        <v>69</v>
      </c>
      <c r="D100" s="72">
        <v>550739</v>
      </c>
      <c r="E100" s="72">
        <f>E91</f>
        <v>548509.7871857448</v>
      </c>
      <c r="F100" s="73">
        <f>F91</f>
        <v>548509.7871857448</v>
      </c>
    </row>
    <row r="101" spans="1:6" ht="12.75" customHeight="1">
      <c r="A101" s="65"/>
      <c r="B101" s="57"/>
      <c r="C101" s="47"/>
      <c r="D101" s="13"/>
      <c r="E101" s="4"/>
      <c r="F101" s="6"/>
    </row>
    <row r="102" spans="1:6" ht="31.5" customHeight="1">
      <c r="A102" s="65" t="s">
        <v>74</v>
      </c>
      <c r="B102" s="57" t="s">
        <v>75</v>
      </c>
      <c r="C102" s="48" t="s">
        <v>76</v>
      </c>
      <c r="D102" s="29">
        <v>867181.79357</v>
      </c>
      <c r="E102" s="13">
        <v>698404</v>
      </c>
      <c r="F102" s="35">
        <f>'[1]т.2.1.свод'!$I$19/1000</f>
        <v>1577492.5299263217</v>
      </c>
    </row>
    <row r="103" spans="1:6" ht="12.75" customHeight="1">
      <c r="A103" s="65"/>
      <c r="B103" s="57"/>
      <c r="C103" s="47"/>
      <c r="D103" s="4"/>
      <c r="E103" s="4"/>
      <c r="F103" s="6"/>
    </row>
    <row r="104" spans="1:6" ht="33" customHeight="1">
      <c r="A104" s="65" t="s">
        <v>77</v>
      </c>
      <c r="B104" s="57" t="s">
        <v>78</v>
      </c>
      <c r="C104" s="47"/>
      <c r="D104" s="4"/>
      <c r="E104" s="4"/>
      <c r="F104" s="6"/>
    </row>
    <row r="105" spans="1:6" ht="24.75" customHeight="1">
      <c r="A105" s="65" t="s">
        <v>79</v>
      </c>
      <c r="B105" s="57" t="s">
        <v>80</v>
      </c>
      <c r="C105" s="48" t="s">
        <v>81</v>
      </c>
      <c r="D105" s="76">
        <v>384</v>
      </c>
      <c r="E105" s="49">
        <v>382.3</v>
      </c>
      <c r="F105" s="53">
        <f>'[1]т.2.2_Опл тр'!$F$5</f>
        <v>415</v>
      </c>
    </row>
    <row r="106" spans="1:6" ht="33" customHeight="1">
      <c r="A106" s="65" t="s">
        <v>82</v>
      </c>
      <c r="B106" s="57" t="s">
        <v>83</v>
      </c>
      <c r="C106" s="47" t="s">
        <v>84</v>
      </c>
      <c r="D106" s="75">
        <v>46.8</v>
      </c>
      <c r="E106" s="37">
        <v>37.98</v>
      </c>
      <c r="F106" s="74">
        <v>54.44</v>
      </c>
    </row>
    <row r="107" spans="1:6" ht="30.75" customHeight="1">
      <c r="A107" s="65" t="s">
        <v>85</v>
      </c>
      <c r="B107" s="57" t="s">
        <v>86</v>
      </c>
      <c r="C107" s="47"/>
      <c r="D107" s="49" t="s">
        <v>113</v>
      </c>
      <c r="E107" s="49" t="s">
        <v>113</v>
      </c>
      <c r="F107" s="11" t="s">
        <v>113</v>
      </c>
    </row>
    <row r="108" spans="1:6" ht="16.5" customHeight="1">
      <c r="A108" s="65"/>
      <c r="B108" s="57"/>
      <c r="C108" s="47"/>
      <c r="D108" s="4"/>
      <c r="E108" s="4"/>
      <c r="F108" s="6"/>
    </row>
    <row r="109" spans="1:6" s="18" customFormat="1" ht="18" customHeight="1">
      <c r="A109" s="66" t="s">
        <v>87</v>
      </c>
      <c r="B109" s="61" t="s">
        <v>88</v>
      </c>
      <c r="C109" s="48" t="s">
        <v>76</v>
      </c>
      <c r="D109" s="13">
        <v>301076.66034</v>
      </c>
      <c r="E109" s="13">
        <v>229599.509</v>
      </c>
      <c r="F109" s="14">
        <f>'[1]т.2.5_Внереал'!$K$12/1000</f>
        <v>397862.917864011</v>
      </c>
    </row>
    <row r="110" spans="1:6" s="18" customFormat="1" ht="18" customHeight="1">
      <c r="A110" s="66"/>
      <c r="B110" s="61"/>
      <c r="C110" s="48"/>
      <c r="D110" s="13"/>
      <c r="E110" s="13"/>
      <c r="F110" s="14"/>
    </row>
    <row r="111" spans="1:6" s="18" customFormat="1" ht="18" customHeight="1">
      <c r="A111" s="66" t="s">
        <v>89</v>
      </c>
      <c r="B111" s="61" t="s">
        <v>114</v>
      </c>
      <c r="C111" s="48" t="s">
        <v>76</v>
      </c>
      <c r="D111" s="13">
        <v>66043.236</v>
      </c>
      <c r="E111" s="13">
        <v>39977.259</v>
      </c>
      <c r="F111" s="14">
        <f>'[1]т.2.5_Внереал'!$K$17/1000</f>
        <v>240383.94118</v>
      </c>
    </row>
    <row r="112" spans="1:6" s="18" customFormat="1" ht="18" customHeight="1">
      <c r="A112" s="66"/>
      <c r="B112" s="61"/>
      <c r="C112" s="48"/>
      <c r="D112" s="13"/>
      <c r="E112" s="13"/>
      <c r="F112" s="14"/>
    </row>
    <row r="113" spans="1:6" s="18" customFormat="1" ht="18" customHeight="1">
      <c r="A113" s="66" t="s">
        <v>90</v>
      </c>
      <c r="B113" s="61" t="s">
        <v>91</v>
      </c>
      <c r="C113" s="48" t="s">
        <v>76</v>
      </c>
      <c r="D113" s="29">
        <v>21925.466279999997</v>
      </c>
      <c r="E113" s="13">
        <v>19265</v>
      </c>
      <c r="F113" s="14">
        <f>'[1]т.2.8_необх прибыль'!$K$28/1000</f>
        <v>28790.47608809647</v>
      </c>
    </row>
    <row r="114" spans="1:6" s="18" customFormat="1" ht="18" customHeight="1">
      <c r="A114" s="66"/>
      <c r="B114" s="61"/>
      <c r="C114" s="48"/>
      <c r="D114" s="13"/>
      <c r="E114" s="13"/>
      <c r="F114" s="14"/>
    </row>
    <row r="115" spans="1:6" s="18" customFormat="1" ht="18" customHeight="1">
      <c r="A115" s="66" t="s">
        <v>92</v>
      </c>
      <c r="B115" s="61" t="s">
        <v>93</v>
      </c>
      <c r="C115" s="48" t="s">
        <v>76</v>
      </c>
      <c r="D115" s="13">
        <v>18583.09412077655</v>
      </c>
      <c r="E115" s="13">
        <v>1926</v>
      </c>
      <c r="F115" s="14">
        <f>'[1]т.2.8_необх прибыль'!$K$13/1000</f>
        <v>2221.5679070478577</v>
      </c>
    </row>
    <row r="116" spans="1:6" s="18" customFormat="1" ht="18" customHeight="1">
      <c r="A116" s="66"/>
      <c r="B116" s="61"/>
      <c r="C116" s="48"/>
      <c r="D116" s="13"/>
      <c r="E116" s="13"/>
      <c r="F116" s="14"/>
    </row>
    <row r="117" spans="1:6" s="18" customFormat="1" ht="39.75" customHeight="1">
      <c r="A117" s="66" t="s">
        <v>94</v>
      </c>
      <c r="B117" s="61" t="s">
        <v>95</v>
      </c>
      <c r="C117" s="48" t="s">
        <v>96</v>
      </c>
      <c r="D117" s="21">
        <f>D113/D102</f>
        <v>0.025283586950940923</v>
      </c>
      <c r="E117" s="21">
        <f>E113/E102</f>
        <v>0.027584320822904795</v>
      </c>
      <c r="F117" s="22">
        <f>F113/F102</f>
        <v>0.018250784420158973</v>
      </c>
    </row>
    <row r="118" spans="1:6" s="18" customFormat="1" ht="18" customHeight="1">
      <c r="A118" s="67"/>
      <c r="B118" s="62"/>
      <c r="C118" s="46"/>
      <c r="D118" s="15"/>
      <c r="E118" s="15"/>
      <c r="F118" s="16"/>
    </row>
    <row r="119" spans="1:6" s="18" customFormat="1" ht="51" customHeight="1">
      <c r="A119" s="68" t="s">
        <v>97</v>
      </c>
      <c r="B119" s="63" t="s">
        <v>98</v>
      </c>
      <c r="C119" s="19"/>
      <c r="D119" s="17" t="s">
        <v>112</v>
      </c>
      <c r="E119" s="17" t="s">
        <v>112</v>
      </c>
      <c r="F119" s="54" t="s">
        <v>115</v>
      </c>
    </row>
    <row r="120" ht="15">
      <c r="A120" s="3"/>
    </row>
    <row r="121" spans="1:6" ht="15">
      <c r="A121" s="3"/>
      <c r="B121" s="94" t="s">
        <v>99</v>
      </c>
      <c r="C121" s="94"/>
      <c r="D121" s="94"/>
      <c r="E121" s="94"/>
      <c r="F121" s="94"/>
    </row>
    <row r="1334" ht="15"/>
  </sheetData>
  <sheetProtection/>
  <mergeCells count="17">
    <mergeCell ref="A54:A56"/>
    <mergeCell ref="A33:A35"/>
    <mergeCell ref="A15:A17"/>
    <mergeCell ref="A18:A21"/>
    <mergeCell ref="A23:A25"/>
    <mergeCell ref="A26:A28"/>
    <mergeCell ref="A30:A32"/>
    <mergeCell ref="A37:A39"/>
    <mergeCell ref="A40:A42"/>
    <mergeCell ref="A44:A46"/>
    <mergeCell ref="A47:A49"/>
    <mergeCell ref="A51:A53"/>
    <mergeCell ref="B121:F121"/>
    <mergeCell ref="A64:A76"/>
    <mergeCell ref="A77:A79"/>
    <mergeCell ref="A84:A88"/>
    <mergeCell ref="A94:A98"/>
  </mergeCells>
  <hyperlinks>
    <hyperlink ref="E11" location="Par1334" display="Par1334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AR1938"/>
  <sheetViews>
    <sheetView zoomScalePageLayoutView="0" workbookViewId="0" topLeftCell="A1">
      <selection activeCell="D12" sqref="D12:I18"/>
    </sheetView>
  </sheetViews>
  <sheetFormatPr defaultColWidth="9.140625" defaultRowHeight="15"/>
  <cols>
    <col min="2" max="2" width="66.7109375" style="0" customWidth="1"/>
    <col min="3" max="3" width="18.57421875" style="0" customWidth="1"/>
    <col min="4" max="9" width="11.421875" style="0" customWidth="1"/>
  </cols>
  <sheetData>
    <row r="1" ht="15">
      <c r="I1" s="1" t="s">
        <v>101</v>
      </c>
    </row>
    <row r="2" ht="15">
      <c r="I2" s="1" t="s">
        <v>1</v>
      </c>
    </row>
    <row r="3" ht="15">
      <c r="I3" s="1" t="s">
        <v>2</v>
      </c>
    </row>
    <row r="4" ht="15">
      <c r="I4" s="1" t="s">
        <v>3</v>
      </c>
    </row>
    <row r="5" ht="15">
      <c r="H5" s="2"/>
    </row>
    <row r="6" ht="15">
      <c r="C6" s="2" t="s">
        <v>102</v>
      </c>
    </row>
    <row r="7" ht="15">
      <c r="A7" s="2"/>
    </row>
    <row r="8" ht="15">
      <c r="A8" s="3"/>
    </row>
    <row r="9" spans="1:9" ht="60" customHeight="1">
      <c r="A9" s="102" t="s">
        <v>4</v>
      </c>
      <c r="B9" s="100" t="s">
        <v>5</v>
      </c>
      <c r="C9" s="100" t="s">
        <v>103</v>
      </c>
      <c r="D9" s="100" t="s">
        <v>7</v>
      </c>
      <c r="E9" s="100"/>
      <c r="F9" s="99" t="s">
        <v>8</v>
      </c>
      <c r="G9" s="99"/>
      <c r="H9" s="100" t="s">
        <v>9</v>
      </c>
      <c r="I9" s="101"/>
    </row>
    <row r="10" spans="1:9" ht="30">
      <c r="A10" s="103"/>
      <c r="B10" s="104"/>
      <c r="C10" s="104"/>
      <c r="D10" s="20" t="s">
        <v>104</v>
      </c>
      <c r="E10" s="20" t="s">
        <v>105</v>
      </c>
      <c r="F10" s="20" t="s">
        <v>104</v>
      </c>
      <c r="G10" s="20" t="s">
        <v>105</v>
      </c>
      <c r="H10" s="20" t="s">
        <v>104</v>
      </c>
      <c r="I10" s="69" t="s">
        <v>105</v>
      </c>
    </row>
    <row r="11" spans="1:9" ht="21" customHeight="1">
      <c r="A11" s="42" t="s">
        <v>65</v>
      </c>
      <c r="B11" s="43" t="s">
        <v>107</v>
      </c>
      <c r="C11" s="44"/>
      <c r="D11" s="43"/>
      <c r="E11" s="43"/>
      <c r="F11" s="43"/>
      <c r="G11" s="43"/>
      <c r="H11" s="43"/>
      <c r="I11" s="70"/>
    </row>
    <row r="12" spans="1:9" ht="37.5" customHeight="1">
      <c r="A12" s="47" t="s">
        <v>67</v>
      </c>
      <c r="B12" s="4" t="s">
        <v>108</v>
      </c>
      <c r="C12" s="5" t="s">
        <v>106</v>
      </c>
      <c r="D12" s="49">
        <v>270.64</v>
      </c>
      <c r="E12" s="49">
        <v>290.69</v>
      </c>
      <c r="F12" s="49">
        <v>290.69</v>
      </c>
      <c r="G12" s="49">
        <v>305.2</v>
      </c>
      <c r="H12" s="49">
        <v>305.2</v>
      </c>
      <c r="I12" s="38">
        <v>601.5339593773105</v>
      </c>
    </row>
    <row r="13" spans="1:9" ht="50.25" customHeight="1">
      <c r="A13" s="47" t="s">
        <v>70</v>
      </c>
      <c r="B13" s="4" t="s">
        <v>109</v>
      </c>
      <c r="C13" s="5" t="s">
        <v>106</v>
      </c>
      <c r="D13" s="49">
        <v>81.56</v>
      </c>
      <c r="E13" s="49">
        <v>113.54</v>
      </c>
      <c r="F13" s="49">
        <v>113.54</v>
      </c>
      <c r="G13" s="49">
        <v>86.73</v>
      </c>
      <c r="H13" s="49">
        <v>86.73</v>
      </c>
      <c r="I13" s="38">
        <v>510.99641542169593</v>
      </c>
    </row>
    <row r="14" spans="1:9" ht="16.5" customHeight="1">
      <c r="A14" s="47" t="s">
        <v>110</v>
      </c>
      <c r="B14" s="4" t="s">
        <v>111</v>
      </c>
      <c r="C14" s="5" t="s">
        <v>96</v>
      </c>
      <c r="D14" s="49"/>
      <c r="E14" s="49"/>
      <c r="F14" s="49"/>
      <c r="G14" s="49"/>
      <c r="H14" s="49"/>
      <c r="I14" s="39"/>
    </row>
    <row r="15" spans="1:9" ht="13.5" customHeight="1">
      <c r="A15" s="47"/>
      <c r="B15" s="4" t="s">
        <v>48</v>
      </c>
      <c r="C15" s="5" t="s">
        <v>96</v>
      </c>
      <c r="D15" s="31">
        <v>6.600499999999999</v>
      </c>
      <c r="E15" s="31">
        <v>7.891700000000001</v>
      </c>
      <c r="F15" s="31">
        <v>7.891700000000001</v>
      </c>
      <c r="G15" s="31">
        <v>5.6582</v>
      </c>
      <c r="H15" s="31">
        <v>5.6582</v>
      </c>
      <c r="I15" s="40">
        <v>33.9492</v>
      </c>
    </row>
    <row r="16" spans="1:9" ht="13.5" customHeight="1">
      <c r="A16" s="47"/>
      <c r="B16" s="4" t="s">
        <v>49</v>
      </c>
      <c r="C16" s="5" t="s">
        <v>96</v>
      </c>
      <c r="D16" s="31">
        <v>5.8824</v>
      </c>
      <c r="E16" s="31">
        <v>7.2504</v>
      </c>
      <c r="F16" s="31">
        <v>7.2504</v>
      </c>
      <c r="G16" s="31">
        <v>5.1984</v>
      </c>
      <c r="H16" s="31">
        <v>5.1984</v>
      </c>
      <c r="I16" s="40">
        <v>31.190399999999997</v>
      </c>
    </row>
    <row r="17" spans="1:9" ht="13.5" customHeight="1">
      <c r="A17" s="47"/>
      <c r="B17" s="4" t="s">
        <v>50</v>
      </c>
      <c r="C17" s="5" t="s">
        <v>96</v>
      </c>
      <c r="D17" s="31">
        <v>4.0033</v>
      </c>
      <c r="E17" s="31">
        <v>4.9343</v>
      </c>
      <c r="F17" s="31">
        <v>4.9343</v>
      </c>
      <c r="G17" s="31">
        <v>3.5378000000000003</v>
      </c>
      <c r="H17" s="31">
        <v>3.5378000000000003</v>
      </c>
      <c r="I17" s="40">
        <v>21.2268</v>
      </c>
    </row>
    <row r="18" spans="1:9" ht="13.5" customHeight="1">
      <c r="A18" s="7"/>
      <c r="B18" s="30" t="s">
        <v>51</v>
      </c>
      <c r="C18" s="8" t="s">
        <v>96</v>
      </c>
      <c r="D18" s="32">
        <v>2.3435</v>
      </c>
      <c r="E18" s="32">
        <v>2.8885</v>
      </c>
      <c r="F18" s="32">
        <v>2.8885</v>
      </c>
      <c r="G18" s="32">
        <v>2.071</v>
      </c>
      <c r="H18" s="32">
        <v>2.071</v>
      </c>
      <c r="I18" s="41">
        <v>12.426</v>
      </c>
    </row>
    <row r="19" spans="1:9" ht="15">
      <c r="A19" s="2"/>
      <c r="I19" s="33"/>
    </row>
    <row r="20" spans="1:9" ht="15">
      <c r="A20" s="3"/>
      <c r="B20" s="94" t="s">
        <v>99</v>
      </c>
      <c r="C20" s="94"/>
      <c r="D20" s="94"/>
      <c r="E20" s="94"/>
      <c r="F20" s="94"/>
      <c r="G20" s="94"/>
      <c r="H20" s="94"/>
      <c r="I20" s="94"/>
    </row>
    <row r="1938" ht="15"/>
  </sheetData>
  <sheetProtection/>
  <mergeCells count="7">
    <mergeCell ref="B20:I20"/>
    <mergeCell ref="F9:G9"/>
    <mergeCell ref="H9:I9"/>
    <mergeCell ref="A9:A10"/>
    <mergeCell ref="B9:B10"/>
    <mergeCell ref="C9:C10"/>
    <mergeCell ref="D9:E9"/>
  </mergeCells>
  <hyperlinks>
    <hyperlink ref="F9" location="Par1938" display="Par1938"/>
  </hyperlink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2017-04-18T10:26:09Z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